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9" i="1" l="1"/>
  <c r="M9" i="1"/>
  <c r="E9" i="1"/>
  <c r="U6" i="1" l="1"/>
  <c r="V6" i="1" s="1"/>
  <c r="U5" i="1"/>
  <c r="V5" i="1" s="1"/>
  <c r="S4" i="1"/>
  <c r="S5" i="1"/>
  <c r="S6" i="1"/>
  <c r="S7" i="1"/>
  <c r="S8" i="1"/>
  <c r="S9" i="1"/>
  <c r="S10" i="1"/>
  <c r="S11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C4" i="1"/>
  <c r="C5" i="1"/>
  <c r="C6" i="1"/>
  <c r="C7" i="1"/>
  <c r="C8" i="1"/>
  <c r="C9" i="1"/>
  <c r="C10" i="1"/>
  <c r="C11" i="1"/>
  <c r="C12" i="1"/>
  <c r="C13" i="1"/>
  <c r="C14" i="1"/>
  <c r="M6" i="1"/>
  <c r="E6" i="1"/>
  <c r="E5" i="1"/>
  <c r="M5" i="1"/>
  <c r="N5" i="1" s="1"/>
  <c r="N6" i="1" l="1"/>
  <c r="F6" i="1"/>
  <c r="F5" i="1"/>
</calcChain>
</file>

<file path=xl/sharedStrings.xml><?xml version="1.0" encoding="utf-8"?>
<sst xmlns="http://schemas.openxmlformats.org/spreadsheetml/2006/main" count="28" uniqueCount="10">
  <si>
    <t>Contrast</t>
  </si>
  <si>
    <t>Putative monomer additions</t>
  </si>
  <si>
    <t>Putative 2-fold additions</t>
  </si>
  <si>
    <t>Mean</t>
  </si>
  <si>
    <t>SD</t>
  </si>
  <si>
    <t>Mass (kDa)</t>
  </si>
  <si>
    <t>Step size (nm)</t>
  </si>
  <si>
    <t>Putative 3-fold additions</t>
  </si>
  <si>
    <t>N</t>
  </si>
  <si>
    <t>Contrast of actin PSFs in differentials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</si>
</sst>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NumberFormat="1"/>
    <xf numFmtId="11" fontId="0" fillId="0" borderId="0" xfId="0" applyNumberFormat="1" applyFill="1"/>
    <xf numFmtId="11" fontId="1" fillId="0" borderId="0" xfId="0" applyNumberFormat="1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Single addition</c:v>
          </c:tx>
          <c:spPr>
            <a:ln w="28575">
              <a:noFill/>
            </a:ln>
          </c:spPr>
          <c:xVal>
            <c:numRef>
              <c:f>(Sheet1!$A$4,Sheet1!$A$5:$A$14)</c:f>
              <c:numCache>
                <c:formatCode>General</c:formatCode>
                <c:ptCount val="11"/>
                <c:pt idx="0">
                  <c:v>3.1</c:v>
                </c:pt>
                <c:pt idx="1">
                  <c:v>2.4</c:v>
                </c:pt>
                <c:pt idx="2">
                  <c:v>3</c:v>
                </c:pt>
                <c:pt idx="3">
                  <c:v>2.9</c:v>
                </c:pt>
                <c:pt idx="4">
                  <c:v>2.8</c:v>
                </c:pt>
                <c:pt idx="5">
                  <c:v>3.1</c:v>
                </c:pt>
                <c:pt idx="6">
                  <c:v>2.7</c:v>
                </c:pt>
                <c:pt idx="7">
                  <c:v>2.4</c:v>
                </c:pt>
                <c:pt idx="8">
                  <c:v>2.6</c:v>
                </c:pt>
                <c:pt idx="9">
                  <c:v>2.8</c:v>
                </c:pt>
                <c:pt idx="10">
                  <c:v>2.2999999999999998</c:v>
                </c:pt>
              </c:numCache>
            </c:numRef>
          </c:xVal>
          <c:yVal>
            <c:numRef>
              <c:f>(Sheet1!$C$4,Sheet1!$C$5:$C$14)</c:f>
              <c:numCache>
                <c:formatCode>0.00E+00</c:formatCode>
                <c:ptCount val="11"/>
                <c:pt idx="0">
                  <c:v>48.667721133957905</c:v>
                </c:pt>
                <c:pt idx="1">
                  <c:v>49.884414162306847</c:v>
                </c:pt>
                <c:pt idx="2">
                  <c:v>54.751186275702636</c:v>
                </c:pt>
                <c:pt idx="3">
                  <c:v>58.401265360749484</c:v>
                </c:pt>
                <c:pt idx="4">
                  <c:v>36.50079085046842</c:v>
                </c:pt>
                <c:pt idx="5">
                  <c:v>32.850711765421586</c:v>
                </c:pt>
                <c:pt idx="6">
                  <c:v>38.325830392991847</c:v>
                </c:pt>
                <c:pt idx="7">
                  <c:v>21.900474510281057</c:v>
                </c:pt>
                <c:pt idx="8">
                  <c:v>65.701423530843172</c:v>
                </c:pt>
                <c:pt idx="9">
                  <c:v>39.542523421340789</c:v>
                </c:pt>
                <c:pt idx="10">
                  <c:v>57.184572332400528</c:v>
                </c:pt>
              </c:numCache>
            </c:numRef>
          </c:yVal>
          <c:smooth val="0"/>
        </c:ser>
        <c:ser>
          <c:idx val="1"/>
          <c:order val="1"/>
          <c:tx>
            <c:v>Double addition</c:v>
          </c:tx>
          <c:spPr>
            <a:ln w="28575">
              <a:noFill/>
            </a:ln>
          </c:spPr>
          <c:xVal>
            <c:numRef>
              <c:f>(Sheet1!$I$4:$I$5,Sheet1!$I$6:$I$17)</c:f>
              <c:numCache>
                <c:formatCode>General</c:formatCode>
                <c:ptCount val="14"/>
                <c:pt idx="0">
                  <c:v>5.3</c:v>
                </c:pt>
                <c:pt idx="1">
                  <c:v>5.7</c:v>
                </c:pt>
                <c:pt idx="2">
                  <c:v>5.9</c:v>
                </c:pt>
                <c:pt idx="3">
                  <c:v>4.8</c:v>
                </c:pt>
                <c:pt idx="4">
                  <c:v>5</c:v>
                </c:pt>
                <c:pt idx="5">
                  <c:v>4.9000000000000004</c:v>
                </c:pt>
                <c:pt idx="6">
                  <c:v>5.5</c:v>
                </c:pt>
                <c:pt idx="7">
                  <c:v>6.3</c:v>
                </c:pt>
                <c:pt idx="8">
                  <c:v>6.2</c:v>
                </c:pt>
                <c:pt idx="9">
                  <c:v>5.8</c:v>
                </c:pt>
                <c:pt idx="10">
                  <c:v>4.05</c:v>
                </c:pt>
                <c:pt idx="11">
                  <c:v>5.7</c:v>
                </c:pt>
                <c:pt idx="12">
                  <c:v>5</c:v>
                </c:pt>
                <c:pt idx="13">
                  <c:v>5</c:v>
                </c:pt>
              </c:numCache>
            </c:numRef>
          </c:xVal>
          <c:yVal>
            <c:numRef>
              <c:f>(Sheet1!$K$4:$K$5,Sheet1!$K$6:$K$17)</c:f>
              <c:numCache>
                <c:formatCode>0.00E+00</c:formatCode>
                <c:ptCount val="14"/>
                <c:pt idx="0">
                  <c:v>69.351502615889999</c:v>
                </c:pt>
                <c:pt idx="1">
                  <c:v>66.309770045017643</c:v>
                </c:pt>
                <c:pt idx="2">
                  <c:v>63.876383988319738</c:v>
                </c:pt>
                <c:pt idx="3">
                  <c:v>64.484730502494216</c:v>
                </c:pt>
                <c:pt idx="4">
                  <c:v>69.351502615889999</c:v>
                </c:pt>
                <c:pt idx="5">
                  <c:v>116.80253072149897</c:v>
                </c:pt>
                <c:pt idx="6">
                  <c:v>79.085046842681578</c:v>
                </c:pt>
                <c:pt idx="7">
                  <c:v>71.784888672587911</c:v>
                </c:pt>
                <c:pt idx="8">
                  <c:v>82.735125927728433</c:v>
                </c:pt>
                <c:pt idx="9">
                  <c:v>82.735125927728433</c:v>
                </c:pt>
                <c:pt idx="10">
                  <c:v>80.910086385205005</c:v>
                </c:pt>
                <c:pt idx="11">
                  <c:v>79.085046842681578</c:v>
                </c:pt>
                <c:pt idx="12">
                  <c:v>103.41890740966053</c:v>
                </c:pt>
                <c:pt idx="13">
                  <c:v>79.085046842681578</c:v>
                </c:pt>
              </c:numCache>
            </c:numRef>
          </c:yVal>
          <c:smooth val="0"/>
        </c:ser>
        <c:ser>
          <c:idx val="2"/>
          <c:order val="2"/>
          <c:tx>
            <c:v>Tripple addition</c:v>
          </c:tx>
          <c:spPr>
            <a:ln w="28575">
              <a:noFill/>
            </a:ln>
          </c:spPr>
          <c:xVal>
            <c:numRef>
              <c:f>Sheet1!$Q$4:$Q$11</c:f>
              <c:numCache>
                <c:formatCode>General</c:formatCode>
                <c:ptCount val="8"/>
                <c:pt idx="0">
                  <c:v>9.3000000000000007</c:v>
                </c:pt>
                <c:pt idx="1">
                  <c:v>9.1</c:v>
                </c:pt>
                <c:pt idx="2">
                  <c:v>8.1</c:v>
                </c:pt>
                <c:pt idx="3">
                  <c:v>8.6999999999999993</c:v>
                </c:pt>
                <c:pt idx="4">
                  <c:v>8.3000000000000007</c:v>
                </c:pt>
                <c:pt idx="5">
                  <c:v>7.5</c:v>
                </c:pt>
                <c:pt idx="6">
                  <c:v>6.9</c:v>
                </c:pt>
                <c:pt idx="7">
                  <c:v>8.6</c:v>
                </c:pt>
              </c:numCache>
            </c:numRef>
          </c:xVal>
          <c:yVal>
            <c:numRef>
              <c:f>Sheet1!$S$4:$S$11</c:f>
              <c:numCache>
                <c:formatCode>0.00E+00</c:formatCode>
                <c:ptCount val="8"/>
                <c:pt idx="0">
                  <c:v>82.126779413553962</c:v>
                </c:pt>
                <c:pt idx="1">
                  <c:v>101.59386786713712</c:v>
                </c:pt>
                <c:pt idx="2">
                  <c:v>99.160481810439222</c:v>
                </c:pt>
                <c:pt idx="3">
                  <c:v>119.23591677819685</c:v>
                </c:pt>
                <c:pt idx="4">
                  <c:v>107.67733300888186</c:v>
                </c:pt>
                <c:pt idx="5">
                  <c:v>105.85229346635843</c:v>
                </c:pt>
                <c:pt idx="6">
                  <c:v>104.027253923835</c:v>
                </c:pt>
                <c:pt idx="7">
                  <c:v>102.81056089548606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37376"/>
        <c:axId val="41639296"/>
      </c:scatterChart>
      <c:valAx>
        <c:axId val="4163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Step size (nm)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639296"/>
        <c:crosses val="autoZero"/>
        <c:crossBetween val="midCat"/>
      </c:valAx>
      <c:valAx>
        <c:axId val="41639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Mass (kDa)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41637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Single addition</c:v>
          </c:tx>
          <c:spPr>
            <a:ln w="28575">
              <a:noFill/>
            </a:ln>
          </c:spPr>
          <c:xVal>
            <c:numRef>
              <c:f>(Sheet1!$A$4,Sheet1!$A$5:$A$14)</c:f>
              <c:numCache>
                <c:formatCode>General</c:formatCode>
                <c:ptCount val="11"/>
                <c:pt idx="0">
                  <c:v>3.1</c:v>
                </c:pt>
                <c:pt idx="1">
                  <c:v>2.4</c:v>
                </c:pt>
                <c:pt idx="2">
                  <c:v>3</c:v>
                </c:pt>
                <c:pt idx="3">
                  <c:v>2.9</c:v>
                </c:pt>
                <c:pt idx="4">
                  <c:v>2.8</c:v>
                </c:pt>
                <c:pt idx="5">
                  <c:v>3.1</c:v>
                </c:pt>
                <c:pt idx="6">
                  <c:v>2.7</c:v>
                </c:pt>
                <c:pt idx="7">
                  <c:v>2.4</c:v>
                </c:pt>
                <c:pt idx="8">
                  <c:v>2.6</c:v>
                </c:pt>
                <c:pt idx="9">
                  <c:v>2.8</c:v>
                </c:pt>
                <c:pt idx="10">
                  <c:v>2.2999999999999998</c:v>
                </c:pt>
              </c:numCache>
            </c:numRef>
          </c:xVal>
          <c:yVal>
            <c:numRef>
              <c:f>(Sheet1!$B$4,Sheet1!$B$5:$B$14)</c:f>
              <c:numCache>
                <c:formatCode>0.00E+00</c:formatCode>
                <c:ptCount val="11"/>
                <c:pt idx="0">
                  <c:v>8.0000000000000004E-4</c:v>
                </c:pt>
                <c:pt idx="1">
                  <c:v>8.1999999999999998E-4</c:v>
                </c:pt>
                <c:pt idx="2">
                  <c:v>8.9999999999999998E-4</c:v>
                </c:pt>
                <c:pt idx="3">
                  <c:v>9.6000000000000002E-4</c:v>
                </c:pt>
                <c:pt idx="4">
                  <c:v>5.9999999999999995E-4</c:v>
                </c:pt>
                <c:pt idx="5">
                  <c:v>5.4000000000000001E-4</c:v>
                </c:pt>
                <c:pt idx="6">
                  <c:v>6.3000000000000003E-4</c:v>
                </c:pt>
                <c:pt idx="7">
                  <c:v>3.6000000000000002E-4</c:v>
                </c:pt>
                <c:pt idx="8">
                  <c:v>1.08E-3</c:v>
                </c:pt>
                <c:pt idx="9">
                  <c:v>6.4999999999999997E-4</c:v>
                </c:pt>
                <c:pt idx="10">
                  <c:v>9.3999999999999997E-4</c:v>
                </c:pt>
              </c:numCache>
            </c:numRef>
          </c:yVal>
          <c:smooth val="0"/>
        </c:ser>
        <c:ser>
          <c:idx val="1"/>
          <c:order val="1"/>
          <c:tx>
            <c:v>Double addition</c:v>
          </c:tx>
          <c:spPr>
            <a:ln w="28575">
              <a:noFill/>
            </a:ln>
          </c:spPr>
          <c:xVal>
            <c:numRef>
              <c:f>(Sheet1!$I$4:$I$5,Sheet1!$I$6:$I$17)</c:f>
              <c:numCache>
                <c:formatCode>General</c:formatCode>
                <c:ptCount val="14"/>
                <c:pt idx="0">
                  <c:v>5.3</c:v>
                </c:pt>
                <c:pt idx="1">
                  <c:v>5.7</c:v>
                </c:pt>
                <c:pt idx="2">
                  <c:v>5.9</c:v>
                </c:pt>
                <c:pt idx="3">
                  <c:v>4.8</c:v>
                </c:pt>
                <c:pt idx="4">
                  <c:v>5</c:v>
                </c:pt>
                <c:pt idx="5">
                  <c:v>4.9000000000000004</c:v>
                </c:pt>
                <c:pt idx="6">
                  <c:v>5.5</c:v>
                </c:pt>
                <c:pt idx="7">
                  <c:v>6.3</c:v>
                </c:pt>
                <c:pt idx="8">
                  <c:v>6.2</c:v>
                </c:pt>
                <c:pt idx="9">
                  <c:v>5.8</c:v>
                </c:pt>
                <c:pt idx="10">
                  <c:v>4.05</c:v>
                </c:pt>
                <c:pt idx="11">
                  <c:v>5.7</c:v>
                </c:pt>
                <c:pt idx="12">
                  <c:v>5</c:v>
                </c:pt>
                <c:pt idx="13">
                  <c:v>5</c:v>
                </c:pt>
              </c:numCache>
            </c:numRef>
          </c:xVal>
          <c:yVal>
            <c:numRef>
              <c:f>(Sheet1!$J$4:$J$5,Sheet1!$J$6:$J$17)</c:f>
              <c:numCache>
                <c:formatCode>0.00E+00</c:formatCode>
                <c:ptCount val="14"/>
                <c:pt idx="0">
                  <c:v>1.14E-3</c:v>
                </c:pt>
                <c:pt idx="1">
                  <c:v>1.09E-3</c:v>
                </c:pt>
                <c:pt idx="2">
                  <c:v>1.0499999999999999E-3</c:v>
                </c:pt>
                <c:pt idx="3">
                  <c:v>1.06E-3</c:v>
                </c:pt>
                <c:pt idx="4">
                  <c:v>1.14E-3</c:v>
                </c:pt>
                <c:pt idx="5">
                  <c:v>1.92E-3</c:v>
                </c:pt>
                <c:pt idx="6">
                  <c:v>1.2999999999999999E-3</c:v>
                </c:pt>
                <c:pt idx="7">
                  <c:v>1.1800000000000001E-3</c:v>
                </c:pt>
                <c:pt idx="8">
                  <c:v>1.3600000000000001E-3</c:v>
                </c:pt>
                <c:pt idx="9">
                  <c:v>1.3600000000000001E-3</c:v>
                </c:pt>
                <c:pt idx="10">
                  <c:v>1.33E-3</c:v>
                </c:pt>
                <c:pt idx="11">
                  <c:v>1.2999999999999999E-3</c:v>
                </c:pt>
                <c:pt idx="12">
                  <c:v>1.6999999999999999E-3</c:v>
                </c:pt>
                <c:pt idx="13">
                  <c:v>1.2999999999999999E-3</c:v>
                </c:pt>
              </c:numCache>
            </c:numRef>
          </c:yVal>
          <c:smooth val="0"/>
        </c:ser>
        <c:ser>
          <c:idx val="2"/>
          <c:order val="2"/>
          <c:tx>
            <c:v>Tripple addition</c:v>
          </c:tx>
          <c:spPr>
            <a:ln w="28575">
              <a:noFill/>
            </a:ln>
          </c:spPr>
          <c:xVal>
            <c:numRef>
              <c:f>Sheet1!$Q$4:$Q$11</c:f>
              <c:numCache>
                <c:formatCode>General</c:formatCode>
                <c:ptCount val="8"/>
                <c:pt idx="0">
                  <c:v>9.3000000000000007</c:v>
                </c:pt>
                <c:pt idx="1">
                  <c:v>9.1</c:v>
                </c:pt>
                <c:pt idx="2">
                  <c:v>8.1</c:v>
                </c:pt>
                <c:pt idx="3">
                  <c:v>8.6999999999999993</c:v>
                </c:pt>
                <c:pt idx="4">
                  <c:v>8.3000000000000007</c:v>
                </c:pt>
                <c:pt idx="5">
                  <c:v>7.5</c:v>
                </c:pt>
                <c:pt idx="6">
                  <c:v>6.9</c:v>
                </c:pt>
                <c:pt idx="7">
                  <c:v>8.6</c:v>
                </c:pt>
              </c:numCache>
            </c:numRef>
          </c:xVal>
          <c:yVal>
            <c:numRef>
              <c:f>Sheet1!$R$4:$R$11</c:f>
              <c:numCache>
                <c:formatCode>0.00E+00</c:formatCode>
                <c:ptCount val="8"/>
                <c:pt idx="0">
                  <c:v>1.3500000000000001E-3</c:v>
                </c:pt>
                <c:pt idx="1">
                  <c:v>1.67E-3</c:v>
                </c:pt>
                <c:pt idx="2">
                  <c:v>1.6299999999999999E-3</c:v>
                </c:pt>
                <c:pt idx="3">
                  <c:v>1.9599999999999999E-3</c:v>
                </c:pt>
                <c:pt idx="4">
                  <c:v>1.7700000000000001E-3</c:v>
                </c:pt>
                <c:pt idx="5">
                  <c:v>1.74E-3</c:v>
                </c:pt>
                <c:pt idx="6">
                  <c:v>1.7099999999999999E-3</c:v>
                </c:pt>
                <c:pt idx="7">
                  <c:v>1.6900000000000001E-3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86848"/>
        <c:axId val="41888768"/>
      </c:scatterChart>
      <c:valAx>
        <c:axId val="418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Step size (nm)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888768"/>
        <c:crosses val="autoZero"/>
        <c:crossBetween val="midCat"/>
      </c:valAx>
      <c:valAx>
        <c:axId val="41888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Contrast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418868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152400</xdr:colOff>
      <xdr:row>23</xdr:row>
      <xdr:rowOff>4761</xdr:rowOff>
    </xdr:from>
    <xdr:to>
      <xdr:col>23</xdr:col>
      <xdr:colOff>123825</xdr:colOff>
      <xdr:row>44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438150</xdr:colOff>
      <xdr:row>22</xdr:row>
      <xdr:rowOff>180975</xdr:rowOff>
    </xdr:from>
    <xdr:to>
      <xdr:col>13</xdr:col>
      <xdr:colOff>428625</xdr:colOff>
      <xdr:row>44</xdr:row>
      <xdr:rowOff>147638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tabSelected="1" workbookViewId="0">
      <selection activeCell="F15" sqref="F15"/>
    </sheetView>
  </sheetViews>
  <sheetFormatPr defaultRowHeight="15" x14ac:dyDescent="0.25"/>
  <cols>
    <col min="1" max="1" width="14.140625" customWidth="1"/>
    <col min="3" max="3" width="10.7109375" bestFit="1" customWidth="1"/>
    <col min="4" max="4" width="10.7109375" customWidth="1"/>
    <col min="9" max="9" width="13.85546875" customWidth="1"/>
    <col min="11" max="11" width="10.7109375" bestFit="1" customWidth="1"/>
    <col min="12" max="12" width="10.7109375" customWidth="1"/>
    <col min="17" max="17" width="14.140625" customWidth="1"/>
    <col min="19" max="19" width="10.7109375" bestFit="1" customWidth="1"/>
    <col min="20" max="20" width="10.7109375" customWidth="1"/>
  </cols>
  <sheetData>
    <row r="1" spans="1:23" x14ac:dyDescent="0.25">
      <c r="A1" s="2" t="s">
        <v>9</v>
      </c>
    </row>
    <row r="2" spans="1:23" x14ac:dyDescent="0.25">
      <c r="A2" s="2" t="s">
        <v>1</v>
      </c>
      <c r="I2" s="2" t="s">
        <v>2</v>
      </c>
      <c r="Q2" s="2" t="s">
        <v>7</v>
      </c>
    </row>
    <row r="3" spans="1:23" x14ac:dyDescent="0.25">
      <c r="A3" s="2" t="s">
        <v>6</v>
      </c>
      <c r="B3" s="2" t="s">
        <v>0</v>
      </c>
      <c r="C3" s="2" t="s">
        <v>5</v>
      </c>
      <c r="D3" s="2"/>
      <c r="I3" s="2" t="s">
        <v>6</v>
      </c>
      <c r="J3" s="2" t="s">
        <v>0</v>
      </c>
      <c r="K3" s="2" t="s">
        <v>5</v>
      </c>
      <c r="L3" s="2"/>
      <c r="M3" s="2"/>
      <c r="Q3" s="2" t="s">
        <v>6</v>
      </c>
      <c r="R3" s="2" t="s">
        <v>0</v>
      </c>
      <c r="S3" s="2" t="s">
        <v>5</v>
      </c>
      <c r="T3" s="2"/>
      <c r="U3" s="2"/>
    </row>
    <row r="4" spans="1:23" x14ac:dyDescent="0.25">
      <c r="A4">
        <v>3.1</v>
      </c>
      <c r="B4" s="1">
        <v>8.0000000000000004E-4</v>
      </c>
      <c r="C4" s="1">
        <f t="shared" ref="C4:C14" si="0">B4/0.000016438</f>
        <v>48.667721133957905</v>
      </c>
      <c r="E4" s="2" t="s">
        <v>0</v>
      </c>
      <c r="F4" s="2" t="s">
        <v>5</v>
      </c>
      <c r="I4">
        <v>5.3</v>
      </c>
      <c r="J4" s="1">
        <v>1.14E-3</v>
      </c>
      <c r="K4" s="1">
        <f t="shared" ref="K4:K17" si="1">J4/0.000016438</f>
        <v>69.351502615889999</v>
      </c>
      <c r="M4" s="2" t="s">
        <v>0</v>
      </c>
      <c r="N4" s="2" t="s">
        <v>5</v>
      </c>
      <c r="Q4">
        <v>9.3000000000000007</v>
      </c>
      <c r="R4" s="1">
        <v>1.3500000000000001E-3</v>
      </c>
      <c r="S4" s="1">
        <f t="shared" ref="S4:S11" si="2">R4/0.000016438</f>
        <v>82.126779413553962</v>
      </c>
      <c r="U4" s="2" t="s">
        <v>0</v>
      </c>
      <c r="V4" s="2" t="s">
        <v>5</v>
      </c>
    </row>
    <row r="5" spans="1:23" x14ac:dyDescent="0.25">
      <c r="A5">
        <v>2.4</v>
      </c>
      <c r="B5" s="1">
        <v>8.1999999999999998E-4</v>
      </c>
      <c r="C5" s="1">
        <f t="shared" si="0"/>
        <v>49.884414162306847</v>
      </c>
      <c r="D5" s="2" t="s">
        <v>3</v>
      </c>
      <c r="E5" s="1">
        <f>AVERAGE(B4,B5:B14)</f>
        <v>7.5272727272727264E-4</v>
      </c>
      <c r="F5" s="1">
        <f>E5/0.000016438</f>
        <v>45.79190124876947</v>
      </c>
      <c r="I5">
        <v>5.7</v>
      </c>
      <c r="J5" s="1">
        <v>1.09E-3</v>
      </c>
      <c r="K5" s="1">
        <f t="shared" si="1"/>
        <v>66.309770045017643</v>
      </c>
      <c r="L5" s="2" t="s">
        <v>3</v>
      </c>
      <c r="M5" s="1">
        <f>AVERAGE(J4:J5,J6:J17)</f>
        <v>1.3021428571428572E-3</v>
      </c>
      <c r="N5" s="1">
        <f>M5/0.000016438</f>
        <v>79.215406810004694</v>
      </c>
      <c r="Q5">
        <v>9.1</v>
      </c>
      <c r="R5" s="1">
        <v>1.67E-3</v>
      </c>
      <c r="S5" s="1">
        <f t="shared" si="2"/>
        <v>101.59386786713712</v>
      </c>
      <c r="T5" s="2" t="s">
        <v>3</v>
      </c>
      <c r="U5" s="1">
        <f>AVERAGE(R4:R11)</f>
        <v>1.6900000000000001E-3</v>
      </c>
      <c r="V5" s="1">
        <f>U5/0.000016438</f>
        <v>102.81056089548606</v>
      </c>
    </row>
    <row r="6" spans="1:23" x14ac:dyDescent="0.25">
      <c r="A6">
        <v>3</v>
      </c>
      <c r="B6" s="1">
        <v>8.9999999999999998E-4</v>
      </c>
      <c r="C6" s="1">
        <f t="shared" si="0"/>
        <v>54.751186275702636</v>
      </c>
      <c r="D6" s="2" t="s">
        <v>4</v>
      </c>
      <c r="E6">
        <f>STDEV(B4,B5:B14)</f>
        <v>2.1494608203411893E-4</v>
      </c>
      <c r="F6" s="1">
        <f>E6/0.000016438</f>
        <v>13.076169974091673</v>
      </c>
      <c r="I6">
        <v>5.9</v>
      </c>
      <c r="J6" s="1">
        <v>1.0499999999999999E-3</v>
      </c>
      <c r="K6" s="1">
        <f t="shared" si="1"/>
        <v>63.876383988319738</v>
      </c>
      <c r="L6" s="2" t="s">
        <v>4</v>
      </c>
      <c r="M6">
        <f>STDEV(J4:J5,J6:J17)</f>
        <v>2.4529977175280455E-4</v>
      </c>
      <c r="N6" s="1">
        <f>M6/0.000016438</f>
        <v>14.922726107361269</v>
      </c>
      <c r="Q6">
        <v>8.1</v>
      </c>
      <c r="R6" s="1">
        <v>1.6299999999999999E-3</v>
      </c>
      <c r="S6" s="1">
        <f t="shared" si="2"/>
        <v>99.160481810439222</v>
      </c>
      <c r="T6" s="2" t="s">
        <v>4</v>
      </c>
      <c r="U6">
        <f>STDEV(R4:R11)</f>
        <v>1.6978978599601163E-4</v>
      </c>
      <c r="V6" s="1">
        <f>U6/0.000016438</f>
        <v>10.329102445310355</v>
      </c>
    </row>
    <row r="7" spans="1:23" x14ac:dyDescent="0.25">
      <c r="A7">
        <v>2.9</v>
      </c>
      <c r="B7" s="1">
        <v>9.6000000000000002E-4</v>
      </c>
      <c r="C7" s="1">
        <f t="shared" si="0"/>
        <v>58.401265360749484</v>
      </c>
      <c r="D7" s="4"/>
      <c r="F7" s="1"/>
      <c r="G7" s="1"/>
      <c r="I7">
        <v>4.8</v>
      </c>
      <c r="J7" s="1">
        <v>1.06E-3</v>
      </c>
      <c r="K7" s="1">
        <f t="shared" si="1"/>
        <v>64.484730502494216</v>
      </c>
      <c r="L7" s="4"/>
      <c r="N7" s="1"/>
      <c r="O7" s="1"/>
      <c r="Q7">
        <v>8.6999999999999993</v>
      </c>
      <c r="R7" s="1">
        <v>1.9599999999999999E-3</v>
      </c>
      <c r="S7" s="1">
        <f t="shared" si="2"/>
        <v>119.23591677819685</v>
      </c>
      <c r="T7" s="1"/>
    </row>
    <row r="8" spans="1:23" x14ac:dyDescent="0.25">
      <c r="A8">
        <v>2.8</v>
      </c>
      <c r="B8" s="1">
        <v>5.9999999999999995E-4</v>
      </c>
      <c r="C8" s="1">
        <f t="shared" si="0"/>
        <v>36.50079085046842</v>
      </c>
      <c r="D8" s="4"/>
      <c r="E8" s="2"/>
      <c r="I8">
        <v>5</v>
      </c>
      <c r="J8" s="1">
        <v>1.14E-3</v>
      </c>
      <c r="K8" s="1">
        <f t="shared" si="1"/>
        <v>69.351502615889999</v>
      </c>
      <c r="L8" s="4"/>
      <c r="M8" s="2"/>
      <c r="Q8">
        <v>8.3000000000000007</v>
      </c>
      <c r="R8" s="1">
        <v>1.7700000000000001E-3</v>
      </c>
      <c r="S8" s="1">
        <f t="shared" si="2"/>
        <v>107.67733300888186</v>
      </c>
      <c r="T8" s="1"/>
      <c r="U8" s="2"/>
    </row>
    <row r="9" spans="1:23" x14ac:dyDescent="0.25">
      <c r="A9">
        <v>3.1</v>
      </c>
      <c r="B9" s="1">
        <v>5.4000000000000001E-4</v>
      </c>
      <c r="C9" s="1">
        <f t="shared" si="0"/>
        <v>32.850711765421586</v>
      </c>
      <c r="D9" s="5" t="s">
        <v>8</v>
      </c>
      <c r="E9">
        <f>COUNT(B5:B14,B4)</f>
        <v>11</v>
      </c>
      <c r="F9" s="2"/>
      <c r="G9" s="2"/>
      <c r="I9">
        <v>4.9000000000000004</v>
      </c>
      <c r="J9" s="1">
        <v>1.92E-3</v>
      </c>
      <c r="K9" s="1">
        <f t="shared" si="1"/>
        <v>116.80253072149897</v>
      </c>
      <c r="L9" s="5" t="s">
        <v>8</v>
      </c>
      <c r="M9">
        <f>COUNT(J4:J5,J6:J17)</f>
        <v>14</v>
      </c>
      <c r="N9" s="2"/>
      <c r="O9" s="2"/>
      <c r="Q9">
        <v>7.5</v>
      </c>
      <c r="R9" s="1">
        <v>1.74E-3</v>
      </c>
      <c r="S9" s="1">
        <f t="shared" si="2"/>
        <v>105.85229346635843</v>
      </c>
      <c r="T9" s="5" t="s">
        <v>8</v>
      </c>
      <c r="U9">
        <f>COUNT(R4:R11)</f>
        <v>8</v>
      </c>
      <c r="V9" s="2"/>
    </row>
    <row r="10" spans="1:23" x14ac:dyDescent="0.25">
      <c r="A10">
        <v>2.7</v>
      </c>
      <c r="B10" s="1">
        <v>6.3000000000000003E-4</v>
      </c>
      <c r="C10" s="1">
        <f t="shared" si="0"/>
        <v>38.325830392991847</v>
      </c>
      <c r="D10" s="4"/>
      <c r="E10" s="2"/>
      <c r="I10">
        <v>5.5</v>
      </c>
      <c r="J10" s="1">
        <v>1.2999999999999999E-3</v>
      </c>
      <c r="K10" s="1">
        <f t="shared" si="1"/>
        <v>79.085046842681578</v>
      </c>
      <c r="L10" s="1"/>
      <c r="M10" s="2"/>
      <c r="Q10">
        <v>6.9</v>
      </c>
      <c r="R10" s="1">
        <v>1.7099999999999999E-3</v>
      </c>
      <c r="S10" s="1">
        <f t="shared" si="2"/>
        <v>104.027253923835</v>
      </c>
      <c r="T10" s="1"/>
      <c r="U10" s="2"/>
      <c r="W10" s="2"/>
    </row>
    <row r="11" spans="1:23" x14ac:dyDescent="0.25">
      <c r="A11">
        <v>2.4</v>
      </c>
      <c r="B11" s="1">
        <v>3.6000000000000002E-4</v>
      </c>
      <c r="C11" s="1">
        <f t="shared" si="0"/>
        <v>21.900474510281057</v>
      </c>
      <c r="D11" s="4"/>
      <c r="E11" s="2"/>
      <c r="I11">
        <v>6.3</v>
      </c>
      <c r="J11" s="1">
        <v>1.1800000000000001E-3</v>
      </c>
      <c r="K11" s="1">
        <f t="shared" si="1"/>
        <v>71.784888672587911</v>
      </c>
      <c r="L11" s="1"/>
      <c r="M11" s="2"/>
      <c r="Q11">
        <v>8.6</v>
      </c>
      <c r="R11" s="1">
        <v>1.6900000000000001E-3</v>
      </c>
      <c r="S11" s="1">
        <f t="shared" si="2"/>
        <v>102.81056089548606</v>
      </c>
      <c r="T11" s="1"/>
      <c r="U11" s="2"/>
    </row>
    <row r="12" spans="1:23" x14ac:dyDescent="0.25">
      <c r="A12">
        <v>2.6</v>
      </c>
      <c r="B12" s="1">
        <v>1.08E-3</v>
      </c>
      <c r="C12" s="1">
        <f t="shared" si="0"/>
        <v>65.701423530843172</v>
      </c>
      <c r="D12" s="4"/>
      <c r="I12">
        <v>6.2</v>
      </c>
      <c r="J12" s="1">
        <v>1.3600000000000001E-3</v>
      </c>
      <c r="K12" s="1">
        <f t="shared" si="1"/>
        <v>82.735125927728433</v>
      </c>
      <c r="L12" s="1"/>
      <c r="T12" s="1"/>
    </row>
    <row r="13" spans="1:23" x14ac:dyDescent="0.25">
      <c r="A13">
        <v>2.8</v>
      </c>
      <c r="B13" s="1">
        <v>6.4999999999999997E-4</v>
      </c>
      <c r="C13" s="1">
        <f t="shared" si="0"/>
        <v>39.542523421340789</v>
      </c>
      <c r="D13" s="4"/>
      <c r="I13">
        <v>5.8</v>
      </c>
      <c r="J13" s="1">
        <v>1.3600000000000001E-3</v>
      </c>
      <c r="K13" s="1">
        <f t="shared" si="1"/>
        <v>82.735125927728433</v>
      </c>
      <c r="L13" s="1"/>
      <c r="T13" s="1"/>
    </row>
    <row r="14" spans="1:23" x14ac:dyDescent="0.25">
      <c r="A14">
        <v>2.2999999999999998</v>
      </c>
      <c r="B14" s="1">
        <v>9.3999999999999997E-4</v>
      </c>
      <c r="C14" s="1">
        <f t="shared" si="0"/>
        <v>57.184572332400528</v>
      </c>
      <c r="D14" s="4"/>
      <c r="I14">
        <v>4.05</v>
      </c>
      <c r="J14" s="1">
        <v>1.33E-3</v>
      </c>
      <c r="K14" s="1">
        <f t="shared" si="1"/>
        <v>80.910086385205005</v>
      </c>
      <c r="L14" s="1"/>
    </row>
    <row r="15" spans="1:23" x14ac:dyDescent="0.25">
      <c r="D15" s="4"/>
      <c r="I15">
        <v>5.7</v>
      </c>
      <c r="J15" s="1">
        <v>1.2999999999999999E-3</v>
      </c>
      <c r="K15" s="1">
        <f t="shared" si="1"/>
        <v>79.085046842681578</v>
      </c>
      <c r="L15" s="1"/>
    </row>
    <row r="16" spans="1:23" x14ac:dyDescent="0.25">
      <c r="D16" s="4"/>
      <c r="I16">
        <v>5</v>
      </c>
      <c r="J16" s="1">
        <v>1.6999999999999999E-3</v>
      </c>
      <c r="K16" s="1">
        <f t="shared" si="1"/>
        <v>103.41890740966053</v>
      </c>
      <c r="L16" s="1"/>
    </row>
    <row r="17" spans="1:28" x14ac:dyDescent="0.25">
      <c r="A17" s="6"/>
      <c r="B17" s="4"/>
      <c r="C17" s="4"/>
      <c r="D17" s="4"/>
      <c r="I17">
        <v>5</v>
      </c>
      <c r="J17" s="1">
        <v>1.2999999999999999E-3</v>
      </c>
      <c r="K17" s="1">
        <f t="shared" si="1"/>
        <v>79.085046842681578</v>
      </c>
      <c r="L17" s="1"/>
    </row>
    <row r="18" spans="1:28" x14ac:dyDescent="0.25">
      <c r="L18" s="1"/>
    </row>
    <row r="19" spans="1:28" x14ac:dyDescent="0.25">
      <c r="L19" s="1"/>
    </row>
    <row r="20" spans="1:28" x14ac:dyDescent="0.25">
      <c r="L20" s="1"/>
    </row>
    <row r="30" spans="1:28" x14ac:dyDescent="0.25">
      <c r="Z30" s="1"/>
      <c r="AB30" s="1"/>
    </row>
    <row r="31" spans="1:28" x14ac:dyDescent="0.25">
      <c r="Z31" s="1"/>
    </row>
    <row r="32" spans="1:28" x14ac:dyDescent="0.25">
      <c r="AB32" s="1"/>
    </row>
    <row r="33" spans="28:28" x14ac:dyDescent="0.25">
      <c r="AB33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pkgroup</dc:creator>
  <cp:lastModifiedBy>pkgroup</cp:lastModifiedBy>
  <dcterms:created xsi:type="dcterms:W3CDTF">2017-07-04T16:04:54Z</dcterms:created>
  <dcterms:modified xsi:type="dcterms:W3CDTF">2018-03-09T19:19:56Z</dcterms:modified>
</cp:coreProperties>
</file>